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" activeTab="5"/>
  </bookViews>
  <sheets>
    <sheet name="Annualità 2012" sheetId="1" r:id="rId1"/>
    <sheet name="Annualità 2013" sheetId="2" r:id="rId2"/>
    <sheet name="Annualità 2014" sheetId="3" r:id="rId3"/>
    <sheet name="Annualità 2015" sheetId="4" r:id="rId4"/>
    <sheet name="Annualità 2016" sheetId="5" r:id="rId5"/>
    <sheet name="Annualità 2019-2020-2021" sheetId="6" r:id="rId6"/>
  </sheets>
  <definedNames/>
  <calcPr fullCalcOnLoad="1"/>
</workbook>
</file>

<file path=xl/sharedStrings.xml><?xml version="1.0" encoding="utf-8"?>
<sst xmlns="http://schemas.openxmlformats.org/spreadsheetml/2006/main" count="472" uniqueCount="71">
  <si>
    <t xml:space="preserve">ABRUZZO </t>
  </si>
  <si>
    <t>BASILICATA</t>
  </si>
  <si>
    <t>CALABRIA</t>
  </si>
  <si>
    <t>CAMPANIA</t>
  </si>
  <si>
    <t>EMILIA-ROMAGNA</t>
  </si>
  <si>
    <t>FRIULI-V.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</si>
  <si>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</si>
  <si>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</si>
  <si>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</si>
  <si>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</si>
  <si>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</si>
  <si>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</si>
  <si>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</si>
  <si>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</si>
  <si>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</si>
  <si>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UMBRIA</t>
  </si>
  <si>
    <t>VENETO</t>
  </si>
  <si>
    <t>CONTO DI TESORERIA 31195</t>
  </si>
  <si>
    <t>CONTO DI TESORERIA 31649</t>
  </si>
  <si>
    <t>CONTO DI TESORERIA 31789</t>
  </si>
  <si>
    <t>CONTO DI TESORERIA 31409</t>
  </si>
  <si>
    <t>CONTO DI TESORERIA 30864</t>
  </si>
  <si>
    <t>CONTO DI TESORERIA 305981</t>
  </si>
  <si>
    <t>CONTO DI TESORERIA 31183</t>
  </si>
  <si>
    <t>CONTO DI TESORERIA 32211</t>
  </si>
  <si>
    <t>CONTO DI TESORERIA 30268</t>
  </si>
  <si>
    <t>CONTO DI TESORERIA 31118</t>
  </si>
  <si>
    <t>IT79G0503403801000000391767</t>
  </si>
  <si>
    <t>CONTO DI TESORERIA 31930</t>
  </si>
  <si>
    <t>CONTO DI TESORERIA 31601</t>
  </si>
  <si>
    <t>CONTO DI TESORERIA 305982</t>
  </si>
  <si>
    <t>CONTO DI TESORERIA 30938</t>
  </si>
  <si>
    <t>CONTO DI TESORERIA31068</t>
  </si>
  <si>
    <t xml:space="preserve"> CONTO DI TESORERIA 30522</t>
  </si>
  <si>
    <t>Beneficiario</t>
  </si>
  <si>
    <t>Estremi del Conto</t>
  </si>
  <si>
    <t>Normativa di riferimento</t>
  </si>
  <si>
    <t>Importo del trasferimento</t>
  </si>
  <si>
    <t>Data di invio all'Ubrrac</t>
  </si>
  <si>
    <t>Titolo</t>
  </si>
  <si>
    <t>Attuazione dell’art. 11 del decreto legge 28 aprile 2009 n. 39, convertito, con modificazioni, dalla legge 24 giugno 2009, n. 77 – Erogazione dei fondi alle Regioni, per la prevenzione del rischio sismico per l’annualità 2012</t>
  </si>
  <si>
    <t>Art. 16, comma 1, lettera a,b e c ) OCDPC n.52 del 20.02.2013
Decreto del Capo del Dipartimento della Protezione Civile 15.04.2013, n. 1431</t>
  </si>
  <si>
    <t>Attuazione dell’art. 11 del decreto legge 28 aprile 2009 n. 39, convertito, con modificazioni, dalla legge 24 giugno 2009, n. 77 – Erogazione dei fondi alle Regioni, per la prevenzione del rischio sismico per l’annualità 2014</t>
  </si>
  <si>
    <t>CONTO DI TESORERIA  31207</t>
  </si>
  <si>
    <t>Attuazione dell’art. 11 del decreto legge 28 aprile 2009 n. 39, convertito, con modificazioni, dalla legge 24 giugno 2009, n. 77 – Erogazione dei fondi alle Regioni, per la prevenzione del rischio sismico per l’annualità 2015</t>
  </si>
  <si>
    <t>Art. 16, comma 1, lettera a , b e c  ) OCDPC n.344 del 09.05.2016
Decreto del Capo del Dipartimento della Protezione Civile 23.06.2016, n. 1943</t>
  </si>
  <si>
    <t xml:space="preserve">Data di invio all'Ubrrac
</t>
  </si>
  <si>
    <t>Attuazione dell’art. 11 del decreto legge 28 aprile 2009 n. 39, convertito, con modificazioni, dalla legge 24 giugno 2009, n. 77 – Erogazione dei fondi alle Regioni, per la prevenzione del rischio sismico per l’annualità 2016</t>
  </si>
  <si>
    <t>CONTO DI TESORERIA 31068</t>
  </si>
  <si>
    <t>Attuazione dell’art. 11 del decreto legge 28 aprile 2009 n. 39, convertito, con modificazioni, dalla legge 24 giugno 2009, n. 77 – Erogazione dei fondi alle Regioni, per la prevenzione del rischio sismico per l’annualità 2019/2020/2021</t>
  </si>
  <si>
    <t>Attuazione dell’art. 11 del decreto legge 28 aprile 2009 n. 39, convertito, con modificazioni, dalla legge 24 giugno 2009, n. 77 – Erogazione dei fondi alle Regioni, per la prevenzione del rischio sismico per l’annualità 2019/2020/2022</t>
  </si>
  <si>
    <t>Attuazione dell’art. 11 del decreto legge 28 aprile 2009 n. 39, convertito, con modificazioni, dalla legge 24 giugno 2009, n. 77 – Erogazione dei fondi alle Regioni, per la prevenzione del rischio sismico per l’annualità 2019/2020/2023</t>
  </si>
  <si>
    <t>Attuazione dell’art. 11 del decreto legge 28 aprile 2009 n. 39, convertito, con modificazioni, dalla legge 24 giugno 2009, n. 77 – Erogazione dei fondi alle Regioni, per la prevenzione del rischio sismico per l’annualità 2019/2020/2024</t>
  </si>
  <si>
    <t>Attuazione dell’art. 11 del decreto legge 28 aprile 2009 n. 39, convertito, con modificazioni, dalla legge 24 giugno 2009, n. 77 – Erogazione dei fondi alle Regioni, per la prevenzione del rischio sismico per l’annualità 2019/2020/2025</t>
  </si>
  <si>
    <t>Attuazione dell’art. 11 del decreto legge 28 aprile 2009 n. 39, convertito, con modificazioni, dalla legge 24 giugno 2009, n. 77 – Erogazione dei fondi alle Regioni, per la prevenzione del rischio sismico per l’annualità 2019/2020/2026</t>
  </si>
  <si>
    <t>Attuazione dell’art. 11 del decreto legge 28 aprile 2009 n. 39, convertito, con modificazioni, dalla legge 24 giugno 2009, n. 77 – Erogazione dei fondi alle Regioni, per la prevenzione del rischio sismico per l’annualità 2019/2020/2027</t>
  </si>
  <si>
    <t>Attuazione dell’art. 11 del decreto legge 28 aprile 2009 n. 39, convertito, con modificazioni, dalla legge 24 giugno 2009, n. 77 – Erogazione dei fondi alle Regioni, per la prevenzione del rischio sismico per l’annualità 2019/2020/2028</t>
  </si>
  <si>
    <t>Attuazione dell’art. 11 del decreto legge 28 aprile 2009 n. 39, convertito, con modificazioni, dalla legge 24 giugno 2009, n. 77 – Erogazione dei fondi alle Regioni, per la prevenzione del rischio sismico per l’annualità 2019/2020/2029</t>
  </si>
  <si>
    <t>Attuazione dell’art. 11 del decreto legge 28 aprile 2009 n. 39, convertito, con modificazioni, dalla legge 24 giugno 2009, n. 77 – Erogazione dei fondi alle Regioni, per la prevenzione del rischio sismico per l’annualità 2019/2020/2030</t>
  </si>
  <si>
    <t>Attuazione dell’art. 11 del decreto legge 28 aprile 2009 n. 39, convertito, con modificazioni, dalla legge 24 giugno 2009, n. 77 – Erogazione dei fondi alle Regioni, per la prevenzione del rischio sismico per l’annualità 2019/2020/2031</t>
  </si>
  <si>
    <t>Attuazione dell’art. 11 del decreto legge 28 aprile 2009 n. 39, convertito, con modificazioni, dalla legge 24 giugno 2009, n. 77 – Erogazione dei fondi alle Regioni, per la prevenzione del rischio sismico per l’annualità 2019/2020/2032</t>
  </si>
  <si>
    <t>Attuazione dell’art. 11 del decreto legge 28 aprile 2009 n. 39, convertito, con modificazioni, dalla legge 24 giugno 2009, n. 77 – Erogazione dei fondi alle Regioni, per la prevenzione del rischio sismico per l’annualità 2019/2020/2033</t>
  </si>
  <si>
    <t>Attuazione dell’art. 11 del decreto legge 28 aprile 2009 n. 39, convertito, con modificazioni, dalla legge 24 giugno 2009, n. 77 – Erogazione dei fondi alle Regioni, per la prevenzione del rischio sismico per l’annualità 2019/2020/2034</t>
  </si>
  <si>
    <t>Attuazione dell’art. 11 del decreto legge 28 aprile 2009 n. 39, convertito, con modificazioni, dalla legge 24 giugno 2009, n. 77 – Erogazione dei fondi alle Regioni, per la prevenzione del rischio sismico per l’annualità 2019/2020/2035</t>
  </si>
  <si>
    <t>Attuazione dell’art. 11 del decreto legge 28 aprile 2009 n. 39, convertito, con modificazioni, dalla legge 24 giugno 2009, n. 77 – Erogazione dei fondi alle Regioni, per la prevenzione del rischio sismico per l’annualità 2019/2020/2036</t>
  </si>
  <si>
    <t>Attuazione dell’art. 11 del decreto legge 28 aprile 2009 n. 39, convertito, con modificazioni, dalla legge 24 giugno 2009, n. 77 – Erogazione dei fondi alle Regioni, per la prevenzione del rischio sismico per l’annualità 2019/2020/2037</t>
  </si>
  <si>
    <t>Art. 16, comma 1, lettera a e b  ) OCDPC n.293 del 26.10.2015
Decreto del Capo del Dipartimento della Protezione Civile 17.12.2015, n. 3838</t>
  </si>
  <si>
    <t>Art. 16, comma 1, lettera a , b e c  ) OCDPC n. 532 del 12.07.2018
Decreto del Capo del Dipartimento della Protezione Civile 12.10.2018, n. 4031</t>
  </si>
  <si>
    <t>Attuazione dell’art. 11 del decreto legge 28 aprile 2009 n. 39, convertito, con modificazioni, dalla legge 24 giugno 2009, n. 77 – Erogazione dei fondi alle Regioni, per la prevenzione del rischio sismico per l’annualità 2013</t>
  </si>
  <si>
    <t>Art. 16, comma 1, lettera a , b e c  ) OCDPC n. 171 del 19.06.2014
Decreto del Capo del Dipartimento della Protezione Civile 11.05.2015, n. 788</t>
  </si>
  <si>
    <t>Art. 16, comma 1, lettera a , b e c  ) OCDPC n. 780 del 20.05.2021
Decreto del Capo del Dipartimento della Protezione Civile 24.08.2021, n. 2369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</si>
</sst>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h\.mm\.ss"/>
    <numFmt numFmtId="172" formatCode="mmm\-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€-2]\ #,##0.00;[Red]\-[$€-2]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left" vertical="top"/>
    </xf>
    <xf numFmtId="14" fontId="36" fillId="0" borderId="0" xfId="0" applyNumberFormat="1" applyFont="1" applyAlignment="1">
      <alignment horizontal="left" vertical="top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/>
    </xf>
    <xf numFmtId="169" fontId="36" fillId="0" borderId="10" xfId="0" applyNumberFormat="1" applyFont="1" applyBorder="1" applyAlignment="1">
      <alignment horizontal="left" vertical="top"/>
    </xf>
    <xf numFmtId="14" fontId="36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C12">
      <selection activeCell="F20" sqref="F20"/>
    </sheetView>
  </sheetViews>
  <sheetFormatPr defaultColWidth="9.140625" defaultRowHeight="15"/>
  <cols>
    <col min="1" max="1" width="61.28125" style="4" customWidth="1"/>
    <col min="2" max="2" width="47.140625" style="3" customWidth="1"/>
    <col min="3" max="3" width="17.57421875" style="4" bestFit="1" customWidth="1"/>
    <col min="4" max="4" width="28.421875" style="4" bestFit="1" customWidth="1"/>
    <col min="5" max="5" width="62.140625" style="4" customWidth="1"/>
    <col min="6" max="6" width="22.140625" style="4" bestFit="1" customWidth="1"/>
    <col min="7" max="7" width="18.57421875" style="1" bestFit="1" customWidth="1"/>
    <col min="8" max="8" width="10.7109375" style="2" bestFit="1" customWidth="1"/>
  </cols>
  <sheetData>
    <row r="1" spans="1:8" s="5" customFormat="1" ht="15">
      <c r="A1" s="8"/>
      <c r="B1" s="9" t="s">
        <v>39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2"/>
    </row>
    <row r="2" spans="1:8" s="6" customFormat="1" ht="51">
      <c r="A2" s="11" t="s">
        <v>40</v>
      </c>
      <c r="B2" s="11" t="s">
        <v>40</v>
      </c>
      <c r="C2" s="12" t="s">
        <v>0</v>
      </c>
      <c r="D2" s="12" t="s">
        <v>17</v>
      </c>
      <c r="E2" s="11" t="s">
        <v>41</v>
      </c>
      <c r="F2" s="13">
        <v>13406333.6</v>
      </c>
      <c r="G2" s="14">
        <v>41507</v>
      </c>
      <c r="H2" s="7"/>
    </row>
    <row r="3" spans="1:8" s="6" customFormat="1" ht="51.75" customHeight="1">
      <c r="A3" s="11" t="s">
        <v>40</v>
      </c>
      <c r="B3" s="11" t="s">
        <v>40</v>
      </c>
      <c r="C3" s="12" t="s">
        <v>1</v>
      </c>
      <c r="D3" s="12" t="s">
        <v>18</v>
      </c>
      <c r="E3" s="11" t="s">
        <v>41</v>
      </c>
      <c r="F3" s="13">
        <v>8261673.96</v>
      </c>
      <c r="G3" s="14">
        <v>41507</v>
      </c>
      <c r="H3" s="7"/>
    </row>
    <row r="4" spans="1:8" s="6" customFormat="1" ht="51">
      <c r="A4" s="11" t="s">
        <v>40</v>
      </c>
      <c r="B4" s="11" t="s">
        <v>40</v>
      </c>
      <c r="C4" s="12" t="s">
        <v>2</v>
      </c>
      <c r="D4" s="12" t="s">
        <v>19</v>
      </c>
      <c r="E4" s="11" t="s">
        <v>41</v>
      </c>
      <c r="F4" s="13">
        <v>26444243.37</v>
      </c>
      <c r="G4" s="14">
        <v>41507</v>
      </c>
      <c r="H4" s="7"/>
    </row>
    <row r="5" spans="1:8" s="6" customFormat="1" ht="51">
      <c r="A5" s="11" t="s">
        <v>40</v>
      </c>
      <c r="B5" s="11" t="s">
        <v>40</v>
      </c>
      <c r="C5" s="12" t="s">
        <v>3</v>
      </c>
      <c r="D5" s="12" t="s">
        <v>20</v>
      </c>
      <c r="E5" s="11" t="s">
        <v>41</v>
      </c>
      <c r="F5" s="13">
        <v>25667003.18</v>
      </c>
      <c r="G5" s="14">
        <v>41507</v>
      </c>
      <c r="H5" s="7"/>
    </row>
    <row r="6" spans="1:8" s="6" customFormat="1" ht="51">
      <c r="A6" s="11" t="s">
        <v>40</v>
      </c>
      <c r="B6" s="11" t="s">
        <v>40</v>
      </c>
      <c r="C6" s="12" t="s">
        <v>4</v>
      </c>
      <c r="D6" s="12" t="s">
        <v>21</v>
      </c>
      <c r="E6" s="11" t="s">
        <v>41</v>
      </c>
      <c r="F6" s="13">
        <v>11453898.69</v>
      </c>
      <c r="G6" s="14">
        <v>41507</v>
      </c>
      <c r="H6" s="7"/>
    </row>
    <row r="7" spans="1:8" s="6" customFormat="1" ht="60.75" customHeight="1">
      <c r="A7" s="11" t="s">
        <v>40</v>
      </c>
      <c r="B7" s="11" t="s">
        <v>40</v>
      </c>
      <c r="C7" s="12" t="s">
        <v>5</v>
      </c>
      <c r="D7" s="12" t="s">
        <v>22</v>
      </c>
      <c r="E7" s="11" t="s">
        <v>41</v>
      </c>
      <c r="F7" s="13">
        <v>6541764.3100000005</v>
      </c>
      <c r="G7" s="14">
        <v>41507</v>
      </c>
      <c r="H7" s="7"/>
    </row>
    <row r="8" spans="1:8" s="6" customFormat="1" ht="58.5" customHeight="1">
      <c r="A8" s="11" t="s">
        <v>40</v>
      </c>
      <c r="B8" s="11" t="s">
        <v>40</v>
      </c>
      <c r="C8" s="12" t="s">
        <v>6</v>
      </c>
      <c r="D8" s="12" t="s">
        <v>23</v>
      </c>
      <c r="E8" s="11" t="s">
        <v>41</v>
      </c>
      <c r="F8" s="13">
        <v>11441413.700000001</v>
      </c>
      <c r="G8" s="14">
        <v>41507</v>
      </c>
      <c r="H8" s="7"/>
    </row>
    <row r="9" spans="1:8" s="6" customFormat="1" ht="66" customHeight="1">
      <c r="A9" s="11" t="s">
        <v>40</v>
      </c>
      <c r="B9" s="11" t="s">
        <v>40</v>
      </c>
      <c r="C9" s="12" t="s">
        <v>7</v>
      </c>
      <c r="D9" s="12" t="s">
        <v>24</v>
      </c>
      <c r="E9" s="11" t="s">
        <v>41</v>
      </c>
      <c r="F9" s="13">
        <v>1979566.61</v>
      </c>
      <c r="G9" s="14">
        <v>41507</v>
      </c>
      <c r="H9" s="7"/>
    </row>
    <row r="10" spans="1:8" s="6" customFormat="1" ht="63" customHeight="1">
      <c r="A10" s="11" t="s">
        <v>40</v>
      </c>
      <c r="B10" s="11" t="s">
        <v>40</v>
      </c>
      <c r="C10" s="12" t="s">
        <v>8</v>
      </c>
      <c r="D10" s="12" t="s">
        <v>25</v>
      </c>
      <c r="E10" s="11" t="s">
        <v>41</v>
      </c>
      <c r="F10" s="13">
        <v>2131206.63</v>
      </c>
      <c r="G10" s="14">
        <v>41507</v>
      </c>
      <c r="H10" s="7"/>
    </row>
    <row r="11" spans="1:8" s="6" customFormat="1" ht="66.75" customHeight="1">
      <c r="A11" s="11" t="s">
        <v>40</v>
      </c>
      <c r="B11" s="11" t="s">
        <v>40</v>
      </c>
      <c r="C11" s="12" t="s">
        <v>9</v>
      </c>
      <c r="D11" s="12" t="s">
        <v>26</v>
      </c>
      <c r="E11" s="11" t="s">
        <v>41</v>
      </c>
      <c r="F11" s="13">
        <v>8591650.46</v>
      </c>
      <c r="G11" s="14">
        <v>41508</v>
      </c>
      <c r="H11" s="7"/>
    </row>
    <row r="12" spans="1:8" s="6" customFormat="1" ht="63.75" customHeight="1">
      <c r="A12" s="11" t="s">
        <v>40</v>
      </c>
      <c r="B12" s="11" t="s">
        <v>40</v>
      </c>
      <c r="C12" s="12" t="s">
        <v>10</v>
      </c>
      <c r="D12" s="12" t="s">
        <v>27</v>
      </c>
      <c r="E12" s="11" t="s">
        <v>41</v>
      </c>
      <c r="F12" s="13">
        <v>9468416.73</v>
      </c>
      <c r="G12" s="14">
        <v>41508</v>
      </c>
      <c r="H12" s="7"/>
    </row>
    <row r="13" spans="1:8" s="6" customFormat="1" ht="61.5" customHeight="1">
      <c r="A13" s="11" t="s">
        <v>40</v>
      </c>
      <c r="B13" s="11" t="s">
        <v>40</v>
      </c>
      <c r="C13" s="12" t="s">
        <v>11</v>
      </c>
      <c r="D13" s="12" t="s">
        <v>28</v>
      </c>
      <c r="E13" s="11" t="s">
        <v>41</v>
      </c>
      <c r="F13" s="13">
        <v>1484138.6800000002</v>
      </c>
      <c r="G13" s="14">
        <v>41508</v>
      </c>
      <c r="H13" s="7"/>
    </row>
    <row r="14" spans="1:8" s="6" customFormat="1" ht="69" customHeight="1">
      <c r="A14" s="11" t="s">
        <v>40</v>
      </c>
      <c r="B14" s="11" t="s">
        <v>40</v>
      </c>
      <c r="C14" s="12" t="s">
        <v>12</v>
      </c>
      <c r="D14" s="12" t="s">
        <v>29</v>
      </c>
      <c r="E14" s="11" t="s">
        <v>41</v>
      </c>
      <c r="F14" s="13">
        <v>8247187.83</v>
      </c>
      <c r="G14" s="14">
        <v>41508</v>
      </c>
      <c r="H14" s="7"/>
    </row>
    <row r="15" spans="1:8" s="6" customFormat="1" ht="64.5" customHeight="1">
      <c r="A15" s="11" t="s">
        <v>40</v>
      </c>
      <c r="B15" s="11" t="s">
        <v>40</v>
      </c>
      <c r="C15" s="12" t="s">
        <v>13</v>
      </c>
      <c r="D15" s="12" t="s">
        <v>30</v>
      </c>
      <c r="E15" s="11" t="s">
        <v>41</v>
      </c>
      <c r="F15" s="13">
        <v>25960964.79</v>
      </c>
      <c r="G15" s="14">
        <v>41508</v>
      </c>
      <c r="H15" s="7"/>
    </row>
    <row r="16" spans="1:8" s="6" customFormat="1" ht="68.25" customHeight="1">
      <c r="A16" s="11" t="s">
        <v>40</v>
      </c>
      <c r="B16" s="11" t="s">
        <v>40</v>
      </c>
      <c r="C16" s="12" t="s">
        <v>14</v>
      </c>
      <c r="D16" s="12" t="s">
        <v>31</v>
      </c>
      <c r="E16" s="11" t="s">
        <v>41</v>
      </c>
      <c r="F16" s="13">
        <v>7655434.8</v>
      </c>
      <c r="G16" s="14">
        <v>41508</v>
      </c>
      <c r="H16" s="7"/>
    </row>
    <row r="17" spans="1:8" s="6" customFormat="1" ht="63" customHeight="1">
      <c r="A17" s="11" t="s">
        <v>40</v>
      </c>
      <c r="B17" s="11" t="s">
        <v>40</v>
      </c>
      <c r="C17" s="12" t="s">
        <v>15</v>
      </c>
      <c r="D17" s="12" t="s">
        <v>32</v>
      </c>
      <c r="E17" s="11" t="s">
        <v>41</v>
      </c>
      <c r="F17" s="13">
        <v>8805986.030000001</v>
      </c>
      <c r="G17" s="14">
        <v>41508</v>
      </c>
      <c r="H17" s="7"/>
    </row>
    <row r="18" spans="1:8" s="6" customFormat="1" ht="69.75" customHeight="1">
      <c r="A18" s="11" t="s">
        <v>40</v>
      </c>
      <c r="B18" s="11" t="s">
        <v>40</v>
      </c>
      <c r="C18" s="12" t="s">
        <v>16</v>
      </c>
      <c r="D18" s="12" t="s">
        <v>33</v>
      </c>
      <c r="E18" s="11" t="s">
        <v>41</v>
      </c>
      <c r="F18" s="13">
        <v>7531392.119999999</v>
      </c>
      <c r="G18" s="14">
        <v>41508</v>
      </c>
      <c r="H18" s="7"/>
    </row>
    <row r="19" ht="15">
      <c r="F19" s="1">
        <f>SUM(F2:F18)</f>
        <v>185072275.49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14">
      <selection activeCell="H9" sqref="H9"/>
    </sheetView>
  </sheetViews>
  <sheetFormatPr defaultColWidth="9.140625" defaultRowHeight="15"/>
  <cols>
    <col min="1" max="1" width="61.28125" style="5" customWidth="1"/>
    <col min="2" max="2" width="17.57421875" style="5" bestFit="1" customWidth="1"/>
    <col min="3" max="3" width="28.421875" style="5" bestFit="1" customWidth="1"/>
    <col min="4" max="4" width="62.140625" style="5" customWidth="1"/>
    <col min="5" max="5" width="24.57421875" style="5" bestFit="1" customWidth="1"/>
    <col min="6" max="6" width="27.57421875" style="5" customWidth="1"/>
    <col min="7" max="16384" width="9.140625" style="5" customWidth="1"/>
  </cols>
  <sheetData>
    <row r="1" spans="1:6" ht="15">
      <c r="A1" s="15" t="s">
        <v>39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46</v>
      </c>
    </row>
    <row r="2" spans="1:6" ht="38.25">
      <c r="A2" s="11" t="s">
        <v>68</v>
      </c>
      <c r="B2" s="12" t="s">
        <v>0</v>
      </c>
      <c r="C2" s="17" t="s">
        <v>17</v>
      </c>
      <c r="D2" s="11" t="s">
        <v>69</v>
      </c>
      <c r="E2" s="13">
        <v>13406333.6</v>
      </c>
      <c r="F2" s="16">
        <v>42076</v>
      </c>
    </row>
    <row r="3" spans="1:6" ht="38.25">
      <c r="A3" s="11" t="s">
        <v>68</v>
      </c>
      <c r="B3" s="12" t="s">
        <v>1</v>
      </c>
      <c r="C3" s="17" t="s">
        <v>18</v>
      </c>
      <c r="D3" s="11" t="s">
        <v>69</v>
      </c>
      <c r="E3" s="13">
        <v>8261673.96</v>
      </c>
      <c r="F3" s="16">
        <v>42076</v>
      </c>
    </row>
    <row r="4" spans="1:6" ht="38.25">
      <c r="A4" s="11" t="s">
        <v>68</v>
      </c>
      <c r="B4" s="12" t="s">
        <v>2</v>
      </c>
      <c r="C4" s="17" t="s">
        <v>19</v>
      </c>
      <c r="D4" s="11" t="s">
        <v>69</v>
      </c>
      <c r="E4" s="13">
        <v>26444243.37</v>
      </c>
      <c r="F4" s="16">
        <v>42076</v>
      </c>
    </row>
    <row r="5" spans="1:6" ht="38.25">
      <c r="A5" s="11" t="s">
        <v>68</v>
      </c>
      <c r="B5" s="12" t="s">
        <v>3</v>
      </c>
      <c r="C5" s="17" t="s">
        <v>20</v>
      </c>
      <c r="D5" s="11" t="s">
        <v>69</v>
      </c>
      <c r="E5" s="13">
        <v>25667003.18</v>
      </c>
      <c r="F5" s="16">
        <v>42076</v>
      </c>
    </row>
    <row r="6" spans="1:6" ht="38.25">
      <c r="A6" s="11" t="s">
        <v>68</v>
      </c>
      <c r="B6" s="12" t="s">
        <v>4</v>
      </c>
      <c r="C6" s="17" t="s">
        <v>21</v>
      </c>
      <c r="D6" s="11" t="s">
        <v>69</v>
      </c>
      <c r="E6" s="13">
        <v>11453898.69</v>
      </c>
      <c r="F6" s="16">
        <v>42076</v>
      </c>
    </row>
    <row r="7" spans="1:6" ht="38.25">
      <c r="A7" s="11" t="s">
        <v>68</v>
      </c>
      <c r="B7" s="12" t="s">
        <v>5</v>
      </c>
      <c r="C7" s="17" t="s">
        <v>22</v>
      </c>
      <c r="D7" s="11" t="s">
        <v>69</v>
      </c>
      <c r="E7" s="13">
        <v>6541764.31</v>
      </c>
      <c r="F7" s="16">
        <v>42076</v>
      </c>
    </row>
    <row r="8" spans="1:6" ht="38.25">
      <c r="A8" s="11" t="s">
        <v>68</v>
      </c>
      <c r="B8" s="12" t="s">
        <v>6</v>
      </c>
      <c r="C8" s="17" t="s">
        <v>23</v>
      </c>
      <c r="D8" s="11" t="s">
        <v>69</v>
      </c>
      <c r="E8" s="13">
        <v>11441413.7</v>
      </c>
      <c r="F8" s="16">
        <v>42076</v>
      </c>
    </row>
    <row r="9" spans="1:6" ht="38.25">
      <c r="A9" s="11" t="s">
        <v>68</v>
      </c>
      <c r="B9" s="12" t="s">
        <v>7</v>
      </c>
      <c r="C9" s="17" t="s">
        <v>24</v>
      </c>
      <c r="D9" s="11" t="s">
        <v>69</v>
      </c>
      <c r="E9" s="13">
        <v>1979566.61</v>
      </c>
      <c r="F9" s="16">
        <v>42076</v>
      </c>
    </row>
    <row r="10" spans="1:6" ht="38.25">
      <c r="A10" s="11" t="s">
        <v>68</v>
      </c>
      <c r="B10" s="12" t="s">
        <v>8</v>
      </c>
      <c r="C10" s="17" t="s">
        <v>25</v>
      </c>
      <c r="D10" s="11" t="s">
        <v>69</v>
      </c>
      <c r="E10" s="13">
        <v>2131206.63</v>
      </c>
      <c r="F10" s="16">
        <v>42076</v>
      </c>
    </row>
    <row r="11" spans="1:6" ht="38.25">
      <c r="A11" s="11" t="s">
        <v>68</v>
      </c>
      <c r="B11" s="12" t="s">
        <v>9</v>
      </c>
      <c r="C11" s="17" t="s">
        <v>26</v>
      </c>
      <c r="D11" s="11" t="s">
        <v>69</v>
      </c>
      <c r="E11" s="13">
        <v>8591650.46</v>
      </c>
      <c r="F11" s="16">
        <v>42076</v>
      </c>
    </row>
    <row r="12" spans="1:6" ht="38.25">
      <c r="A12" s="11" t="s">
        <v>68</v>
      </c>
      <c r="B12" s="12" t="s">
        <v>10</v>
      </c>
      <c r="C12" s="17" t="s">
        <v>43</v>
      </c>
      <c r="D12" s="11" t="s">
        <v>69</v>
      </c>
      <c r="E12" s="13">
        <v>9468416.73</v>
      </c>
      <c r="F12" s="16">
        <v>42076</v>
      </c>
    </row>
    <row r="13" spans="1:6" ht="38.25">
      <c r="A13" s="11" t="s">
        <v>68</v>
      </c>
      <c r="B13" s="12" t="s">
        <v>11</v>
      </c>
      <c r="C13" s="17" t="s">
        <v>28</v>
      </c>
      <c r="D13" s="11" t="s">
        <v>69</v>
      </c>
      <c r="E13" s="13">
        <v>1484138.68</v>
      </c>
      <c r="F13" s="16">
        <v>42076</v>
      </c>
    </row>
    <row r="14" spans="1:6" ht="38.25">
      <c r="A14" s="11" t="s">
        <v>68</v>
      </c>
      <c r="B14" s="12" t="s">
        <v>12</v>
      </c>
      <c r="C14" s="17" t="s">
        <v>29</v>
      </c>
      <c r="D14" s="11" t="s">
        <v>69</v>
      </c>
      <c r="E14" s="13">
        <v>8247187.83</v>
      </c>
      <c r="F14" s="16">
        <v>42076</v>
      </c>
    </row>
    <row r="15" spans="1:6" ht="38.25">
      <c r="A15" s="11" t="s">
        <v>68</v>
      </c>
      <c r="B15" s="12" t="s">
        <v>13</v>
      </c>
      <c r="C15" s="17" t="s">
        <v>30</v>
      </c>
      <c r="D15" s="11" t="s">
        <v>69</v>
      </c>
      <c r="E15" s="13">
        <v>25960964.79</v>
      </c>
      <c r="F15" s="16">
        <v>42076</v>
      </c>
    </row>
    <row r="16" spans="1:6" ht="38.25">
      <c r="A16" s="11" t="s">
        <v>68</v>
      </c>
      <c r="B16" s="12" t="s">
        <v>14</v>
      </c>
      <c r="C16" s="17" t="s">
        <v>31</v>
      </c>
      <c r="D16" s="11" t="s">
        <v>69</v>
      </c>
      <c r="E16" s="13">
        <v>7655434.8</v>
      </c>
      <c r="F16" s="16">
        <v>42076</v>
      </c>
    </row>
    <row r="17" spans="1:6" ht="38.25">
      <c r="A17" s="11" t="s">
        <v>68</v>
      </c>
      <c r="B17" s="12" t="s">
        <v>15</v>
      </c>
      <c r="C17" s="17" t="s">
        <v>48</v>
      </c>
      <c r="D17" s="11" t="s">
        <v>69</v>
      </c>
      <c r="E17" s="13">
        <v>8805986.03</v>
      </c>
      <c r="F17" s="16">
        <v>42076</v>
      </c>
    </row>
    <row r="18" spans="1:6" ht="38.25">
      <c r="A18" s="11" t="s">
        <v>68</v>
      </c>
      <c r="B18" s="12" t="s">
        <v>16</v>
      </c>
      <c r="C18" s="17" t="s">
        <v>33</v>
      </c>
      <c r="D18" s="11" t="s">
        <v>69</v>
      </c>
      <c r="E18" s="13">
        <v>7531392.12</v>
      </c>
      <c r="F18" s="16">
        <v>43385</v>
      </c>
    </row>
    <row r="19" ht="15">
      <c r="E19" s="1">
        <f>SUM(E2:E18)</f>
        <v>185072275.49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C10">
      <selection activeCell="E12" sqref="E12"/>
    </sheetView>
  </sheetViews>
  <sheetFormatPr defaultColWidth="9.140625" defaultRowHeight="15"/>
  <cols>
    <col min="1" max="1" width="61.28125" style="0" customWidth="1"/>
    <col min="2" max="2" width="47.140625" style="0" customWidth="1"/>
    <col min="3" max="3" width="17.57421875" style="0" bestFit="1" customWidth="1"/>
    <col min="4" max="4" width="28.421875" style="0" bestFit="1" customWidth="1"/>
    <col min="5" max="5" width="62.140625" style="0" customWidth="1"/>
    <col min="6" max="6" width="22.140625" style="0" bestFit="1" customWidth="1"/>
    <col min="7" max="7" width="18.57421875" style="0" bestFit="1" customWidth="1"/>
  </cols>
  <sheetData>
    <row r="1" spans="1:7" ht="51">
      <c r="A1" s="11" t="s">
        <v>42</v>
      </c>
      <c r="B1" s="11" t="s">
        <v>42</v>
      </c>
      <c r="C1" s="12" t="s">
        <v>0</v>
      </c>
      <c r="D1" s="12" t="s">
        <v>17</v>
      </c>
      <c r="E1" s="11" t="s">
        <v>66</v>
      </c>
      <c r="F1" s="13">
        <f>1153233+12253100.6</f>
        <v>13406333.6</v>
      </c>
      <c r="G1" s="14">
        <v>42510</v>
      </c>
    </row>
    <row r="2" spans="1:7" ht="51">
      <c r="A2" s="11" t="s">
        <v>42</v>
      </c>
      <c r="B2" s="11" t="s">
        <v>42</v>
      </c>
      <c r="C2" s="12" t="s">
        <v>1</v>
      </c>
      <c r="D2" s="12" t="s">
        <v>18</v>
      </c>
      <c r="E2" s="11" t="s">
        <v>66</v>
      </c>
      <c r="F2" s="13">
        <f>710681.63+7550992.33</f>
        <v>8261673.96</v>
      </c>
      <c r="G2" s="14">
        <v>42510</v>
      </c>
    </row>
    <row r="3" spans="1:7" ht="51">
      <c r="A3" s="11" t="s">
        <v>42</v>
      </c>
      <c r="B3" s="11" t="s">
        <v>42</v>
      </c>
      <c r="C3" s="12" t="s">
        <v>2</v>
      </c>
      <c r="D3" s="12" t="s">
        <v>19</v>
      </c>
      <c r="E3" s="11" t="s">
        <v>66</v>
      </c>
      <c r="F3" s="13">
        <f>2274773.62+24169469.75</f>
        <v>26444243.37</v>
      </c>
      <c r="G3" s="14">
        <v>42510</v>
      </c>
    </row>
    <row r="4" spans="1:7" ht="51">
      <c r="A4" s="11" t="s">
        <v>42</v>
      </c>
      <c r="B4" s="11" t="s">
        <v>42</v>
      </c>
      <c r="C4" s="12" t="s">
        <v>3</v>
      </c>
      <c r="D4" s="12" t="s">
        <v>20</v>
      </c>
      <c r="E4" s="11" t="s">
        <v>66</v>
      </c>
      <c r="F4" s="13">
        <f>2207914.25+23459088.93</f>
        <v>25667003.18</v>
      </c>
      <c r="G4" s="14">
        <v>42510</v>
      </c>
    </row>
    <row r="5" spans="1:7" ht="51">
      <c r="A5" s="11" t="s">
        <v>42</v>
      </c>
      <c r="B5" s="11" t="s">
        <v>42</v>
      </c>
      <c r="C5" s="12" t="s">
        <v>4</v>
      </c>
      <c r="D5" s="12" t="s">
        <v>21</v>
      </c>
      <c r="E5" s="11" t="s">
        <v>66</v>
      </c>
      <c r="F5" s="13">
        <f>985281.61+10468617.08</f>
        <v>11453898.69</v>
      </c>
      <c r="G5" s="14">
        <v>42510</v>
      </c>
    </row>
    <row r="6" spans="1:7" ht="51">
      <c r="A6" s="11" t="s">
        <v>42</v>
      </c>
      <c r="B6" s="11" t="s">
        <v>42</v>
      </c>
      <c r="C6" s="12" t="s">
        <v>5</v>
      </c>
      <c r="D6" s="12" t="s">
        <v>22</v>
      </c>
      <c r="E6" s="11" t="s">
        <v>66</v>
      </c>
      <c r="F6" s="13">
        <f>562732.41+5979031.9</f>
        <v>6541764.3100000005</v>
      </c>
      <c r="G6" s="14">
        <v>42510</v>
      </c>
    </row>
    <row r="7" spans="1:7" ht="51">
      <c r="A7" s="11" t="s">
        <v>42</v>
      </c>
      <c r="B7" s="11" t="s">
        <v>42</v>
      </c>
      <c r="C7" s="12" t="s">
        <v>6</v>
      </c>
      <c r="D7" s="12" t="s">
        <v>23</v>
      </c>
      <c r="E7" s="11" t="s">
        <v>66</v>
      </c>
      <c r="F7" s="13">
        <f>984207.63+10457206.07</f>
        <v>11441413.700000001</v>
      </c>
      <c r="G7" s="14">
        <v>42510</v>
      </c>
    </row>
    <row r="8" spans="1:7" ht="51">
      <c r="A8" s="11" t="s">
        <v>42</v>
      </c>
      <c r="B8" s="11" t="s">
        <v>42</v>
      </c>
      <c r="C8" s="12" t="s">
        <v>7</v>
      </c>
      <c r="D8" s="12" t="s">
        <v>24</v>
      </c>
      <c r="E8" s="11" t="s">
        <v>66</v>
      </c>
      <c r="F8" s="13">
        <f>170285.3+1809281.31</f>
        <v>1979566.61</v>
      </c>
      <c r="G8" s="14">
        <v>42510</v>
      </c>
    </row>
    <row r="9" spans="1:7" ht="51">
      <c r="A9" s="11" t="s">
        <v>42</v>
      </c>
      <c r="B9" s="11" t="s">
        <v>42</v>
      </c>
      <c r="C9" s="12" t="s">
        <v>8</v>
      </c>
      <c r="D9" s="12" t="s">
        <v>25</v>
      </c>
      <c r="E9" s="11" t="s">
        <v>66</v>
      </c>
      <c r="F9" s="13">
        <f>183329.6+1947877.03</f>
        <v>2131206.63</v>
      </c>
      <c r="G9" s="14">
        <v>42510</v>
      </c>
    </row>
    <row r="10" spans="1:7" ht="51">
      <c r="A10" s="11" t="s">
        <v>42</v>
      </c>
      <c r="B10" s="11" t="s">
        <v>42</v>
      </c>
      <c r="C10" s="12" t="s">
        <v>9</v>
      </c>
      <c r="D10" s="12" t="s">
        <v>26</v>
      </c>
      <c r="E10" s="11" t="s">
        <v>66</v>
      </c>
      <c r="F10" s="13">
        <f>739066.71+7852583.75</f>
        <v>8591650.46</v>
      </c>
      <c r="G10" s="14">
        <v>42510</v>
      </c>
    </row>
    <row r="11" spans="1:7" ht="51">
      <c r="A11" s="11" t="s">
        <v>42</v>
      </c>
      <c r="B11" s="11" t="s">
        <v>42</v>
      </c>
      <c r="C11" s="12" t="s">
        <v>10</v>
      </c>
      <c r="D11" s="12" t="s">
        <v>43</v>
      </c>
      <c r="E11" s="11" t="s">
        <v>66</v>
      </c>
      <c r="F11" s="13">
        <f>814487.46+8653929.27</f>
        <v>9468416.73</v>
      </c>
      <c r="G11" s="14">
        <v>42516</v>
      </c>
    </row>
    <row r="12" spans="1:7" ht="51">
      <c r="A12" s="11" t="s">
        <v>42</v>
      </c>
      <c r="B12" s="11" t="s">
        <v>42</v>
      </c>
      <c r="C12" s="12" t="s">
        <v>11</v>
      </c>
      <c r="D12" s="12" t="s">
        <v>28</v>
      </c>
      <c r="E12" s="11" t="s">
        <v>66</v>
      </c>
      <c r="F12" s="13">
        <f>127667.84+1356470.84</f>
        <v>1484138.6800000002</v>
      </c>
      <c r="G12" s="14">
        <v>42510</v>
      </c>
    </row>
    <row r="13" spans="1:7" ht="51">
      <c r="A13" s="11" t="s">
        <v>42</v>
      </c>
      <c r="B13" s="11" t="s">
        <v>42</v>
      </c>
      <c r="C13" s="12" t="s">
        <v>12</v>
      </c>
      <c r="D13" s="12" t="s">
        <v>29</v>
      </c>
      <c r="E13" s="11" t="s">
        <v>66</v>
      </c>
      <c r="F13" s="13">
        <f>709435.51+7537752.32</f>
        <v>8247187.83</v>
      </c>
      <c r="G13" s="14">
        <v>42510</v>
      </c>
    </row>
    <row r="14" spans="1:7" ht="51">
      <c r="A14" s="11" t="s">
        <v>42</v>
      </c>
      <c r="B14" s="11" t="s">
        <v>42</v>
      </c>
      <c r="C14" s="12" t="s">
        <v>13</v>
      </c>
      <c r="D14" s="12" t="s">
        <v>30</v>
      </c>
      <c r="E14" s="11" t="s">
        <v>66</v>
      </c>
      <c r="F14" s="13">
        <f>2233201.27+23727763.52</f>
        <v>25960964.79</v>
      </c>
      <c r="G14" s="14">
        <v>42510</v>
      </c>
    </row>
    <row r="15" spans="1:7" ht="51">
      <c r="A15" s="11" t="s">
        <v>42</v>
      </c>
      <c r="B15" s="11" t="s">
        <v>42</v>
      </c>
      <c r="C15" s="12" t="s">
        <v>14</v>
      </c>
      <c r="D15" s="12" t="s">
        <v>31</v>
      </c>
      <c r="E15" s="11" t="s">
        <v>66</v>
      </c>
      <c r="F15" s="13">
        <f>658532.03+6996902.77</f>
        <v>7655434.8</v>
      </c>
      <c r="G15" s="14">
        <v>42510</v>
      </c>
    </row>
    <row r="16" spans="1:7" ht="51">
      <c r="A16" s="11" t="s">
        <v>42</v>
      </c>
      <c r="B16" s="11" t="s">
        <v>42</v>
      </c>
      <c r="C16" s="12" t="s">
        <v>15</v>
      </c>
      <c r="D16" s="12" t="s">
        <v>48</v>
      </c>
      <c r="E16" s="11" t="s">
        <v>66</v>
      </c>
      <c r="F16" s="13">
        <f>757504.17+8048481.86</f>
        <v>8805986.030000001</v>
      </c>
      <c r="G16" s="14">
        <v>42510</v>
      </c>
    </row>
    <row r="17" spans="1:7" ht="51">
      <c r="A17" s="11" t="s">
        <v>42</v>
      </c>
      <c r="B17" s="11" t="s">
        <v>42</v>
      </c>
      <c r="C17" s="12" t="s">
        <v>16</v>
      </c>
      <c r="D17" s="12" t="s">
        <v>33</v>
      </c>
      <c r="E17" s="11" t="s">
        <v>66</v>
      </c>
      <c r="F17" s="13">
        <f>647861.69+6883530.43</f>
        <v>7531392.119999999</v>
      </c>
      <c r="G17" s="14">
        <v>42510</v>
      </c>
    </row>
    <row r="18" ht="15">
      <c r="F18" s="1">
        <f>SUM(F1:F17)</f>
        <v>185072275.49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10">
      <selection activeCell="D18" sqref="D18"/>
    </sheetView>
  </sheetViews>
  <sheetFormatPr defaultColWidth="9.140625" defaultRowHeight="15"/>
  <cols>
    <col min="1" max="1" width="61.28125" style="5" customWidth="1"/>
    <col min="2" max="2" width="17.57421875" style="5" bestFit="1" customWidth="1"/>
    <col min="3" max="3" width="28.421875" style="5" bestFit="1" customWidth="1"/>
    <col min="4" max="4" width="62.140625" style="5" customWidth="1"/>
    <col min="5" max="5" width="24.57421875" style="5" bestFit="1" customWidth="1"/>
    <col min="6" max="6" width="27.57421875" style="5" customWidth="1"/>
    <col min="7" max="16384" width="9.140625" style="5" customWidth="1"/>
  </cols>
  <sheetData>
    <row r="1" spans="1:6" ht="15">
      <c r="A1" s="15" t="s">
        <v>39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46</v>
      </c>
    </row>
    <row r="2" spans="1:6" ht="38.25">
      <c r="A2" s="11" t="s">
        <v>44</v>
      </c>
      <c r="B2" s="12" t="s">
        <v>0</v>
      </c>
      <c r="C2" s="17" t="s">
        <v>17</v>
      </c>
      <c r="D2" s="11" t="s">
        <v>45</v>
      </c>
      <c r="E2" s="13">
        <v>10090788.74</v>
      </c>
      <c r="F2" s="16">
        <v>42807</v>
      </c>
    </row>
    <row r="3" spans="1:6" ht="38.25">
      <c r="A3" s="11" t="s">
        <v>44</v>
      </c>
      <c r="B3" s="12" t="s">
        <v>1</v>
      </c>
      <c r="C3" s="17" t="s">
        <v>18</v>
      </c>
      <c r="D3" s="11" t="s">
        <v>45</v>
      </c>
      <c r="E3" s="13">
        <v>6218464.27</v>
      </c>
      <c r="F3" s="16">
        <v>42807</v>
      </c>
    </row>
    <row r="4" spans="1:6" ht="38.25">
      <c r="A4" s="11" t="s">
        <v>44</v>
      </c>
      <c r="B4" s="12" t="s">
        <v>2</v>
      </c>
      <c r="C4" s="17" t="s">
        <v>19</v>
      </c>
      <c r="D4" s="11" t="s">
        <v>45</v>
      </c>
      <c r="E4" s="13">
        <v>19904269.2</v>
      </c>
      <c r="F4" s="16">
        <v>42807</v>
      </c>
    </row>
    <row r="5" spans="1:6" ht="38.25">
      <c r="A5" s="11" t="s">
        <v>44</v>
      </c>
      <c r="B5" s="12" t="s">
        <v>3</v>
      </c>
      <c r="C5" s="17" t="s">
        <v>20</v>
      </c>
      <c r="D5" s="11" t="s">
        <v>45</v>
      </c>
      <c r="E5" s="13">
        <v>19319249.7</v>
      </c>
      <c r="F5" s="16">
        <v>43322</v>
      </c>
    </row>
    <row r="6" spans="1:6" ht="38.25">
      <c r="A6" s="11" t="s">
        <v>44</v>
      </c>
      <c r="B6" s="12" t="s">
        <v>4</v>
      </c>
      <c r="C6" s="17" t="s">
        <v>21</v>
      </c>
      <c r="D6" s="11" t="s">
        <v>45</v>
      </c>
      <c r="E6" s="13">
        <v>8621214.07</v>
      </c>
      <c r="F6" s="16">
        <v>42807</v>
      </c>
    </row>
    <row r="7" spans="1:6" ht="38.25">
      <c r="A7" s="11" t="s">
        <v>44</v>
      </c>
      <c r="B7" s="12" t="s">
        <v>5</v>
      </c>
      <c r="C7" s="17" t="s">
        <v>22</v>
      </c>
      <c r="D7" s="11" t="s">
        <v>45</v>
      </c>
      <c r="E7" s="13">
        <v>4923908.62</v>
      </c>
      <c r="F7" s="16">
        <v>42807</v>
      </c>
    </row>
    <row r="8" spans="1:6" ht="38.25">
      <c r="A8" s="11" t="s">
        <v>44</v>
      </c>
      <c r="B8" s="12" t="s">
        <v>6</v>
      </c>
      <c r="C8" s="17" t="s">
        <v>23</v>
      </c>
      <c r="D8" s="11" t="s">
        <v>45</v>
      </c>
      <c r="E8" s="13">
        <v>8611816.77</v>
      </c>
      <c r="F8" s="16">
        <v>42807</v>
      </c>
    </row>
    <row r="9" spans="1:6" ht="38.25">
      <c r="A9" s="11" t="s">
        <v>44</v>
      </c>
      <c r="B9" s="12" t="s">
        <v>7</v>
      </c>
      <c r="C9" s="17" t="s">
        <v>24</v>
      </c>
      <c r="D9" s="11" t="s">
        <v>45</v>
      </c>
      <c r="E9" s="13">
        <v>1489996.37</v>
      </c>
      <c r="F9" s="16">
        <v>42807</v>
      </c>
    </row>
    <row r="10" spans="1:6" ht="38.25">
      <c r="A10" s="11" t="s">
        <v>44</v>
      </c>
      <c r="B10" s="12" t="s">
        <v>8</v>
      </c>
      <c r="C10" s="17" t="s">
        <v>25</v>
      </c>
      <c r="D10" s="11" t="s">
        <v>45</v>
      </c>
      <c r="E10" s="13">
        <v>1604134.02</v>
      </c>
      <c r="F10" s="16">
        <v>42807</v>
      </c>
    </row>
    <row r="11" spans="1:6" ht="38.25">
      <c r="A11" s="11" t="s">
        <v>44</v>
      </c>
      <c r="B11" s="12" t="s">
        <v>9</v>
      </c>
      <c r="C11" s="17" t="s">
        <v>26</v>
      </c>
      <c r="D11" s="11" t="s">
        <v>45</v>
      </c>
      <c r="E11" s="13">
        <v>6466833.69</v>
      </c>
      <c r="F11" s="16">
        <v>42807</v>
      </c>
    </row>
    <row r="12" spans="1:6" ht="38.25">
      <c r="A12" s="11" t="s">
        <v>44</v>
      </c>
      <c r="B12" s="12" t="s">
        <v>10</v>
      </c>
      <c r="C12" s="17" t="s">
        <v>43</v>
      </c>
      <c r="D12" s="11" t="s">
        <v>45</v>
      </c>
      <c r="E12" s="13">
        <v>7126765.28</v>
      </c>
      <c r="F12" s="16">
        <v>42807</v>
      </c>
    </row>
    <row r="13" spans="1:6" ht="38.25">
      <c r="A13" s="11" t="s">
        <v>44</v>
      </c>
      <c r="B13" s="12" t="s">
        <v>11</v>
      </c>
      <c r="C13" s="17" t="s">
        <v>28</v>
      </c>
      <c r="D13" s="11" t="s">
        <v>45</v>
      </c>
      <c r="E13" s="13">
        <v>1117093.63</v>
      </c>
      <c r="F13" s="16">
        <v>42807</v>
      </c>
    </row>
    <row r="14" spans="1:6" ht="38.25">
      <c r="A14" s="11" t="s">
        <v>44</v>
      </c>
      <c r="B14" s="12" t="s">
        <v>12</v>
      </c>
      <c r="C14" s="17" t="s">
        <v>29</v>
      </c>
      <c r="D14" s="11" t="s">
        <v>45</v>
      </c>
      <c r="E14" s="13">
        <v>6207560.73</v>
      </c>
      <c r="F14" s="16">
        <v>42807</v>
      </c>
    </row>
    <row r="15" spans="1:6" ht="38.25">
      <c r="A15" s="11" t="s">
        <v>44</v>
      </c>
      <c r="B15" s="12" t="s">
        <v>13</v>
      </c>
      <c r="C15" s="17" t="s">
        <v>30</v>
      </c>
      <c r="D15" s="11" t="s">
        <v>45</v>
      </c>
      <c r="E15" s="13">
        <v>19540511.13</v>
      </c>
      <c r="F15" s="16">
        <v>42807</v>
      </c>
    </row>
    <row r="16" spans="1:6" ht="38.25">
      <c r="A16" s="11" t="s">
        <v>44</v>
      </c>
      <c r="B16" s="12" t="s">
        <v>14</v>
      </c>
      <c r="C16" s="17" t="s">
        <v>31</v>
      </c>
      <c r="D16" s="11" t="s">
        <v>45</v>
      </c>
      <c r="E16" s="13">
        <v>5762155.22</v>
      </c>
      <c r="F16" s="16">
        <v>42807</v>
      </c>
    </row>
    <row r="17" spans="1:6" ht="38.25">
      <c r="A17" s="11" t="s">
        <v>44</v>
      </c>
      <c r="B17" s="12" t="s">
        <v>15</v>
      </c>
      <c r="C17" s="17" t="s">
        <v>48</v>
      </c>
      <c r="D17" s="11" t="s">
        <v>45</v>
      </c>
      <c r="E17" s="13">
        <v>6628161.52</v>
      </c>
      <c r="F17" s="16">
        <v>42807</v>
      </c>
    </row>
    <row r="18" spans="1:6" ht="38.25">
      <c r="A18" s="11" t="s">
        <v>44</v>
      </c>
      <c r="B18" s="12" t="s">
        <v>16</v>
      </c>
      <c r="C18" s="17" t="s">
        <v>33</v>
      </c>
      <c r="D18" s="11" t="s">
        <v>45</v>
      </c>
      <c r="E18" s="13">
        <v>5668789.77</v>
      </c>
      <c r="F18" s="16">
        <v>42807</v>
      </c>
    </row>
    <row r="19" ht="15">
      <c r="E19" s="1">
        <f>SUM(E2:E18)</f>
        <v>139301712.73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D22" sqref="D22"/>
    </sheetView>
  </sheetViews>
  <sheetFormatPr defaultColWidth="9.140625" defaultRowHeight="15"/>
  <cols>
    <col min="1" max="1" width="61.28125" style="5" customWidth="1"/>
    <col min="2" max="2" width="17.57421875" style="5" bestFit="1" customWidth="1"/>
    <col min="3" max="3" width="28.421875" style="5" bestFit="1" customWidth="1"/>
    <col min="4" max="4" width="62.140625" style="5" customWidth="1"/>
    <col min="5" max="5" width="24.57421875" style="5" bestFit="1" customWidth="1"/>
    <col min="6" max="6" width="27.57421875" style="5" customWidth="1"/>
    <col min="7" max="16384" width="9.140625" style="5" customWidth="1"/>
  </cols>
  <sheetData>
    <row r="1" spans="1:6" ht="15">
      <c r="A1" s="15" t="s">
        <v>39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46</v>
      </c>
    </row>
    <row r="2" spans="1:6" ht="38.25">
      <c r="A2" s="11" t="s">
        <v>47</v>
      </c>
      <c r="B2" s="12" t="s">
        <v>0</v>
      </c>
      <c r="C2" s="17" t="s">
        <v>17</v>
      </c>
      <c r="D2" s="11" t="s">
        <v>67</v>
      </c>
      <c r="E2" s="13">
        <v>5113061.44</v>
      </c>
      <c r="F2" s="16">
        <v>43385</v>
      </c>
    </row>
    <row r="3" spans="1:6" ht="38.25">
      <c r="A3" s="11" t="s">
        <v>47</v>
      </c>
      <c r="B3" s="12" t="s">
        <v>1</v>
      </c>
      <c r="C3" s="17" t="s">
        <v>18</v>
      </c>
      <c r="D3" s="11" t="s">
        <v>67</v>
      </c>
      <c r="E3" s="13">
        <v>3150932.08</v>
      </c>
      <c r="F3" s="16">
        <v>43385</v>
      </c>
    </row>
    <row r="4" spans="1:6" ht="38.25">
      <c r="A4" s="11" t="s">
        <v>47</v>
      </c>
      <c r="B4" s="12" t="s">
        <v>2</v>
      </c>
      <c r="C4" s="17" t="s">
        <v>19</v>
      </c>
      <c r="D4" s="11" t="s">
        <v>67</v>
      </c>
      <c r="E4" s="13">
        <v>10085609.15</v>
      </c>
      <c r="F4" s="16">
        <v>43385</v>
      </c>
    </row>
    <row r="5" spans="1:6" ht="38.25">
      <c r="A5" s="11" t="s">
        <v>47</v>
      </c>
      <c r="B5" s="12" t="s">
        <v>3</v>
      </c>
      <c r="C5" s="17" t="s">
        <v>20</v>
      </c>
      <c r="D5" s="11" t="s">
        <v>67</v>
      </c>
      <c r="E5" s="13">
        <v>9789176.36</v>
      </c>
      <c r="F5" s="16">
        <v>43385</v>
      </c>
    </row>
    <row r="6" spans="1:6" ht="38.25">
      <c r="A6" s="11" t="s">
        <v>47</v>
      </c>
      <c r="B6" s="12" t="s">
        <v>4</v>
      </c>
      <c r="C6" s="17" t="s">
        <v>21</v>
      </c>
      <c r="D6" s="11" t="s">
        <v>67</v>
      </c>
      <c r="E6" s="13">
        <v>4368419.39</v>
      </c>
      <c r="F6" s="16">
        <v>43385</v>
      </c>
    </row>
    <row r="7" spans="1:6" ht="38.25">
      <c r="A7" s="11" t="s">
        <v>47</v>
      </c>
      <c r="B7" s="12" t="s">
        <v>5</v>
      </c>
      <c r="C7" s="17" t="s">
        <v>22</v>
      </c>
      <c r="D7" s="11" t="s">
        <v>67</v>
      </c>
      <c r="E7" s="13">
        <v>2494973.19</v>
      </c>
      <c r="F7" s="16">
        <v>43385</v>
      </c>
    </row>
    <row r="8" spans="1:6" ht="38.25">
      <c r="A8" s="11" t="s">
        <v>47</v>
      </c>
      <c r="B8" s="12" t="s">
        <v>6</v>
      </c>
      <c r="C8" s="17" t="s">
        <v>23</v>
      </c>
      <c r="D8" s="11" t="s">
        <v>67</v>
      </c>
      <c r="E8" s="13">
        <v>4363657.73</v>
      </c>
      <c r="F8" s="16">
        <v>43385</v>
      </c>
    </row>
    <row r="9" spans="1:6" ht="38.25">
      <c r="A9" s="11" t="s">
        <v>47</v>
      </c>
      <c r="B9" s="12" t="s">
        <v>7</v>
      </c>
      <c r="C9" s="17" t="s">
        <v>24</v>
      </c>
      <c r="D9" s="11" t="s">
        <v>67</v>
      </c>
      <c r="E9" s="13">
        <v>754989.84</v>
      </c>
      <c r="F9" s="16">
        <v>43385</v>
      </c>
    </row>
    <row r="10" spans="1:6" ht="38.25">
      <c r="A10" s="11" t="s">
        <v>47</v>
      </c>
      <c r="B10" s="12" t="s">
        <v>8</v>
      </c>
      <c r="C10" s="17" t="s">
        <v>25</v>
      </c>
      <c r="D10" s="11" t="s">
        <v>67</v>
      </c>
      <c r="E10" s="13">
        <v>812824.05</v>
      </c>
      <c r="F10" s="16">
        <v>43385</v>
      </c>
    </row>
    <row r="11" spans="1:6" ht="38.25">
      <c r="A11" s="11" t="s">
        <v>47</v>
      </c>
      <c r="B11" s="12" t="s">
        <v>9</v>
      </c>
      <c r="C11" s="17" t="s">
        <v>26</v>
      </c>
      <c r="D11" s="11" t="s">
        <v>67</v>
      </c>
      <c r="E11" s="13">
        <v>3276782.3</v>
      </c>
      <c r="F11" s="16">
        <v>43385</v>
      </c>
    </row>
    <row r="12" spans="1:6" ht="38.25">
      <c r="A12" s="11" t="s">
        <v>47</v>
      </c>
      <c r="B12" s="12" t="s">
        <v>10</v>
      </c>
      <c r="C12" s="17" t="s">
        <v>43</v>
      </c>
      <c r="D12" s="11" t="s">
        <v>67</v>
      </c>
      <c r="E12" s="13">
        <v>3611173.49</v>
      </c>
      <c r="F12" s="16">
        <v>43385</v>
      </c>
    </row>
    <row r="13" spans="1:6" ht="38.25">
      <c r="A13" s="11" t="s">
        <v>47</v>
      </c>
      <c r="B13" s="12" t="s">
        <v>11</v>
      </c>
      <c r="C13" s="17" t="s">
        <v>28</v>
      </c>
      <c r="D13" s="11" t="s">
        <v>67</v>
      </c>
      <c r="E13" s="13">
        <v>566037.85</v>
      </c>
      <c r="F13" s="16">
        <v>43385</v>
      </c>
    </row>
    <row r="14" spans="1:6" ht="38.25">
      <c r="A14" s="11" t="s">
        <v>47</v>
      </c>
      <c r="B14" s="12" t="s">
        <v>12</v>
      </c>
      <c r="C14" s="17" t="s">
        <v>29</v>
      </c>
      <c r="D14" s="11" t="s">
        <v>67</v>
      </c>
      <c r="E14" s="13">
        <v>3145407.19</v>
      </c>
      <c r="F14" s="16">
        <v>43385</v>
      </c>
    </row>
    <row r="15" spans="1:6" ht="38.25">
      <c r="A15" s="11" t="s">
        <v>47</v>
      </c>
      <c r="B15" s="12" t="s">
        <v>13</v>
      </c>
      <c r="C15" s="17" t="s">
        <v>30</v>
      </c>
      <c r="D15" s="11" t="s">
        <v>67</v>
      </c>
      <c r="E15" s="13">
        <v>9901290.84</v>
      </c>
      <c r="F15" s="16">
        <v>43385</v>
      </c>
    </row>
    <row r="16" spans="1:6" ht="38.25">
      <c r="A16" s="11" t="s">
        <v>47</v>
      </c>
      <c r="B16" s="12" t="s">
        <v>14</v>
      </c>
      <c r="C16" s="17" t="s">
        <v>31</v>
      </c>
      <c r="D16" s="11" t="s">
        <v>67</v>
      </c>
      <c r="E16" s="13">
        <v>2919717.62</v>
      </c>
      <c r="F16" s="16">
        <v>43385</v>
      </c>
    </row>
    <row r="17" spans="1:6" ht="38.25">
      <c r="A17" s="11" t="s">
        <v>47</v>
      </c>
      <c r="B17" s="12" t="s">
        <v>15</v>
      </c>
      <c r="C17" s="17" t="s">
        <v>48</v>
      </c>
      <c r="D17" s="11" t="s">
        <v>67</v>
      </c>
      <c r="E17" s="13">
        <v>3358528.06</v>
      </c>
      <c r="F17" s="16">
        <v>43385</v>
      </c>
    </row>
    <row r="18" spans="1:6" ht="38.25">
      <c r="A18" s="11" t="s">
        <v>47</v>
      </c>
      <c r="B18" s="12" t="s">
        <v>16</v>
      </c>
      <c r="C18" s="17" t="s">
        <v>33</v>
      </c>
      <c r="D18" s="11" t="s">
        <v>67</v>
      </c>
      <c r="E18" s="13">
        <v>2872408.8</v>
      </c>
      <c r="F18" s="16">
        <v>43385</v>
      </c>
    </row>
    <row r="19" ht="15">
      <c r="E19" s="1">
        <f>SUM(E2:E18)</f>
        <v>70584989.38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B1">
      <selection activeCell="E8" sqref="E8"/>
    </sheetView>
  </sheetViews>
  <sheetFormatPr defaultColWidth="9.140625" defaultRowHeight="15"/>
  <cols>
    <col min="1" max="1" width="61.28125" style="5" customWidth="1"/>
    <col min="2" max="2" width="17.57421875" style="5" bestFit="1" customWidth="1"/>
    <col min="3" max="3" width="28.421875" style="5" bestFit="1" customWidth="1"/>
    <col min="4" max="4" width="62.140625" style="5" customWidth="1"/>
    <col min="5" max="5" width="24.57421875" style="5" bestFit="1" customWidth="1"/>
    <col min="6" max="6" width="27.57421875" style="5" customWidth="1"/>
    <col min="7" max="16384" width="9.140625" style="5" customWidth="1"/>
  </cols>
  <sheetData>
    <row r="1" spans="1:6" ht="15">
      <c r="A1" s="15" t="s">
        <v>39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46</v>
      </c>
    </row>
    <row r="2" spans="1:6" ht="51">
      <c r="A2" s="11" t="s">
        <v>49</v>
      </c>
      <c r="B2" s="12" t="s">
        <v>0</v>
      </c>
      <c r="C2" s="17" t="s">
        <v>17</v>
      </c>
      <c r="D2" s="11" t="s">
        <v>70</v>
      </c>
      <c r="E2" s="13">
        <v>10667405.24</v>
      </c>
      <c r="F2" s="16">
        <v>44435</v>
      </c>
    </row>
    <row r="3" spans="1:6" ht="51">
      <c r="A3" s="11" t="s">
        <v>50</v>
      </c>
      <c r="B3" s="12" t="s">
        <v>1</v>
      </c>
      <c r="C3" s="17" t="s">
        <v>18</v>
      </c>
      <c r="D3" s="11" t="s">
        <v>70</v>
      </c>
      <c r="E3" s="13">
        <v>6573805.09</v>
      </c>
      <c r="F3" s="16">
        <v>44435</v>
      </c>
    </row>
    <row r="4" spans="1:6" ht="51">
      <c r="A4" s="11" t="s">
        <v>51</v>
      </c>
      <c r="B4" s="12" t="s">
        <v>2</v>
      </c>
      <c r="C4" s="17" t="s">
        <v>19</v>
      </c>
      <c r="D4" s="11" t="s">
        <v>70</v>
      </c>
      <c r="E4" s="13">
        <v>21041656.01</v>
      </c>
      <c r="F4" s="16">
        <v>44435</v>
      </c>
    </row>
    <row r="5" spans="1:6" ht="51">
      <c r="A5" s="11" t="s">
        <v>52</v>
      </c>
      <c r="B5" s="12" t="s">
        <v>3</v>
      </c>
      <c r="C5" s="17" t="s">
        <v>20</v>
      </c>
      <c r="D5" s="11" t="s">
        <v>70</v>
      </c>
      <c r="E5" s="13">
        <v>20423206.83</v>
      </c>
      <c r="F5" s="16">
        <v>44435</v>
      </c>
    </row>
    <row r="6" spans="1:6" ht="51">
      <c r="A6" s="11" t="s">
        <v>53</v>
      </c>
      <c r="B6" s="12" t="s">
        <v>4</v>
      </c>
      <c r="C6" s="17" t="s">
        <v>21</v>
      </c>
      <c r="D6" s="11" t="s">
        <v>70</v>
      </c>
      <c r="E6" s="13">
        <v>9113854.87</v>
      </c>
      <c r="F6" s="16">
        <v>44435</v>
      </c>
    </row>
    <row r="7" spans="1:6" ht="51">
      <c r="A7" s="11" t="s">
        <v>54</v>
      </c>
      <c r="B7" s="12" t="s">
        <v>5</v>
      </c>
      <c r="C7" s="17" t="s">
        <v>22</v>
      </c>
      <c r="D7" s="11" t="s">
        <v>70</v>
      </c>
      <c r="E7" s="13">
        <v>5205274.83</v>
      </c>
      <c r="F7" s="16">
        <v>44435</v>
      </c>
    </row>
    <row r="8" spans="1:6" ht="51">
      <c r="A8" s="11" t="s">
        <v>55</v>
      </c>
      <c r="B8" s="12" t="s">
        <v>6</v>
      </c>
      <c r="C8" s="17" t="s">
        <v>23</v>
      </c>
      <c r="D8" s="11" t="s">
        <v>70</v>
      </c>
      <c r="E8" s="13">
        <v>9103920.58</v>
      </c>
      <c r="F8" s="16">
        <v>44435</v>
      </c>
    </row>
    <row r="9" spans="1:6" ht="51">
      <c r="A9" s="11" t="s">
        <v>56</v>
      </c>
      <c r="B9" s="12" t="s">
        <v>7</v>
      </c>
      <c r="C9" s="17" t="s">
        <v>24</v>
      </c>
      <c r="D9" s="11" t="s">
        <v>70</v>
      </c>
      <c r="E9" s="13">
        <v>1575139.02</v>
      </c>
      <c r="F9" s="16">
        <v>44435</v>
      </c>
    </row>
    <row r="10" spans="1:6" ht="51">
      <c r="A10" s="11" t="s">
        <v>57</v>
      </c>
      <c r="B10" s="12" t="s">
        <v>8</v>
      </c>
      <c r="C10" s="17" t="s">
        <v>25</v>
      </c>
      <c r="D10" s="11" t="s">
        <v>70</v>
      </c>
      <c r="E10" s="13">
        <v>1695798.82</v>
      </c>
      <c r="F10" s="16">
        <v>44440</v>
      </c>
    </row>
    <row r="11" spans="1:6" ht="51">
      <c r="A11" s="11" t="s">
        <v>58</v>
      </c>
      <c r="B11" s="12" t="s">
        <v>9</v>
      </c>
      <c r="C11" s="17" t="s">
        <v>26</v>
      </c>
      <c r="D11" s="11" t="s">
        <v>70</v>
      </c>
      <c r="E11" s="13">
        <v>6836367.03</v>
      </c>
      <c r="F11" s="16">
        <v>44440</v>
      </c>
    </row>
    <row r="12" spans="1:6" ht="51">
      <c r="A12" s="11" t="s">
        <v>59</v>
      </c>
      <c r="B12" s="12" t="s">
        <v>10</v>
      </c>
      <c r="C12" s="17" t="s">
        <v>43</v>
      </c>
      <c r="D12" s="11" t="s">
        <v>70</v>
      </c>
      <c r="E12" s="13">
        <v>7534009.01</v>
      </c>
      <c r="F12" s="16">
        <v>44440</v>
      </c>
    </row>
    <row r="13" spans="1:6" ht="51">
      <c r="A13" s="11" t="s">
        <v>60</v>
      </c>
      <c r="B13" s="12" t="s">
        <v>11</v>
      </c>
      <c r="C13" s="17" t="s">
        <v>28</v>
      </c>
      <c r="D13" s="11" t="s">
        <v>70</v>
      </c>
      <c r="E13" s="13">
        <v>1180927.55</v>
      </c>
      <c r="F13" s="16">
        <v>44440</v>
      </c>
    </row>
    <row r="14" spans="1:6" ht="51">
      <c r="A14" s="11" t="s">
        <v>61</v>
      </c>
      <c r="B14" s="12" t="s">
        <v>12</v>
      </c>
      <c r="C14" s="17" t="s">
        <v>29</v>
      </c>
      <c r="D14" s="11" t="s">
        <v>70</v>
      </c>
      <c r="E14" s="13">
        <v>6562278.48</v>
      </c>
      <c r="F14" s="16">
        <v>44440</v>
      </c>
    </row>
    <row r="15" spans="1:6" ht="51">
      <c r="A15" s="11" t="s">
        <v>62</v>
      </c>
      <c r="B15" s="12" t="s">
        <v>13</v>
      </c>
      <c r="C15" s="17" t="s">
        <v>30</v>
      </c>
      <c r="D15" s="11" t="s">
        <v>70</v>
      </c>
      <c r="E15" s="13">
        <v>20657111.78</v>
      </c>
      <c r="F15" s="16">
        <v>44440</v>
      </c>
    </row>
    <row r="16" spans="1:6" ht="51">
      <c r="A16" s="11" t="s">
        <v>63</v>
      </c>
      <c r="B16" s="12" t="s">
        <v>14</v>
      </c>
      <c r="C16" s="17" t="s">
        <v>31</v>
      </c>
      <c r="D16" s="11" t="s">
        <v>70</v>
      </c>
      <c r="E16" s="13">
        <v>6091421.24</v>
      </c>
      <c r="F16" s="16">
        <v>44440</v>
      </c>
    </row>
    <row r="17" spans="1:6" ht="51">
      <c r="A17" s="11" t="s">
        <v>64</v>
      </c>
      <c r="B17" s="12" t="s">
        <v>15</v>
      </c>
      <c r="C17" s="17" t="s">
        <v>48</v>
      </c>
      <c r="D17" s="11" t="s">
        <v>70</v>
      </c>
      <c r="E17" s="13">
        <v>7006913.62</v>
      </c>
      <c r="F17" s="16">
        <v>44440</v>
      </c>
    </row>
    <row r="18" spans="1:6" ht="51">
      <c r="A18" s="11" t="s">
        <v>65</v>
      </c>
      <c r="B18" s="12" t="s">
        <v>16</v>
      </c>
      <c r="C18" s="17" t="s">
        <v>33</v>
      </c>
      <c r="D18" s="11" t="s">
        <v>70</v>
      </c>
      <c r="E18" s="13">
        <v>5992720.61</v>
      </c>
      <c r="F18" s="16">
        <v>44440</v>
      </c>
    </row>
    <row r="19" ht="15">
      <c r="E19" s="1">
        <f>SUM(E2:E18)</f>
        <v>147261810.61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varena</dc:creator>
  <cp:keywords/>
  <dc:description/>
  <cp:lastModifiedBy>Ciervo Michele</cp:lastModifiedBy>
  <cp:lastPrinted>2016-05-24T09:07:25Z</cp:lastPrinted>
  <dcterms:created xsi:type="dcterms:W3CDTF">2015-03-26T11:48:41Z</dcterms:created>
  <dcterms:modified xsi:type="dcterms:W3CDTF">2021-09-09T14:39:57Z</dcterms:modified>
  <cp:category/>
  <cp:version/>
  <cp:contentType/>
  <cp:contentStatus/>
</cp:coreProperties>
</file>